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Magnetometer\"/>
    </mc:Choice>
  </mc:AlternateContent>
  <bookViews>
    <workbookView xWindow="0" yWindow="0" windowWidth="22008" windowHeight="112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21" i="1" s="1"/>
  <c r="B24" i="1" s="1"/>
  <c r="B25" i="1" s="1"/>
  <c r="B22" i="1" l="1"/>
  <c r="B23" i="1" s="1"/>
  <c r="B2" i="1"/>
  <c r="B7" i="1"/>
  <c r="B26" i="1" l="1"/>
  <c r="B27" i="1" s="1"/>
  <c r="B28" i="1" s="1"/>
  <c r="B10" i="1"/>
  <c r="B8" i="1"/>
  <c r="B9" i="1" s="1"/>
  <c r="B15" i="1"/>
  <c r="B16" i="1" s="1"/>
  <c r="B11" i="1" l="1"/>
  <c r="B12" i="1" s="1"/>
  <c r="B13" i="1" s="1"/>
  <c r="B17" i="1" s="1"/>
  <c r="B31" i="1" s="1"/>
  <c r="B32" i="1" l="1"/>
  <c r="B33" i="1" s="1"/>
  <c r="B34" i="1"/>
  <c r="B35" i="1" s="1"/>
</calcChain>
</file>

<file path=xl/sharedStrings.xml><?xml version="1.0" encoding="utf-8"?>
<sst xmlns="http://schemas.openxmlformats.org/spreadsheetml/2006/main" count="56" uniqueCount="29">
  <si>
    <t>Sampling Rate</t>
  </si>
  <si>
    <t>Speed of light and gravity</t>
  </si>
  <si>
    <t>meters</t>
  </si>
  <si>
    <t>sps</t>
  </si>
  <si>
    <t>Ideal Spatial Resolution</t>
  </si>
  <si>
    <t>dimensionless</t>
  </si>
  <si>
    <t>Earth Sidereal Day</t>
  </si>
  <si>
    <t>mean solar seconds</t>
  </si>
  <si>
    <t>Earth Rotation</t>
  </si>
  <si>
    <t>radians per second</t>
  </si>
  <si>
    <t>WGS 84 Surface Area</t>
  </si>
  <si>
    <t>WGS 84 Equatorial Radius (a)</t>
  </si>
  <si>
    <t>WGS 84 Inverse Flattening (f)</t>
  </si>
  <si>
    <t>WGS 84 Semimajor Axis (b)</t>
  </si>
  <si>
    <t>WGS 84 First Eccentricity Squared  e2</t>
  </si>
  <si>
    <t>meter3</t>
  </si>
  <si>
    <t>WGS 84 First Eccentricity e</t>
  </si>
  <si>
    <t>WGS 84 Volume of Earth</t>
  </si>
  <si>
    <t>ln((1+e)/(1-e))</t>
  </si>
  <si>
    <t>meter2</t>
  </si>
  <si>
    <t>Spots on earth</t>
  </si>
  <si>
    <t>spots</t>
  </si>
  <si>
    <t>Height to search</t>
  </si>
  <si>
    <t>Volume from Surface to 1000 km</t>
  </si>
  <si>
    <t>Spot volume</t>
  </si>
  <si>
    <t>Spots volumes above the earth</t>
  </si>
  <si>
    <t>Spot Volumes</t>
  </si>
  <si>
    <t>Spots at 1000 km</t>
  </si>
  <si>
    <t>Spot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</si>
</sst>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0000E+00"/>
    <numFmt numFmtId="165" formatCode="0.0000000000000E+00"/>
    <numFmt numFmtId="166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164" fontId="0" fillId="2" borderId="1" xfId="0" applyNumberForma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6" fontId="0" fillId="4" borderId="1" xfId="1" applyNumberFormat="1" applyFont="1" applyFill="1" applyBorder="1"/>
    <xf numFmtId="43" fontId="0" fillId="0" borderId="0" xfId="1" applyFont="1"/>
    <xf numFmtId="166" fontId="0" fillId="5" borderId="1" xfId="1" applyNumberFormat="1" applyFont="1" applyFill="1" applyBorder="1"/>
    <xf numFmtId="43" fontId="0" fillId="6" borderId="1" xfId="1" applyFont="1" applyFill="1" applyBorder="1"/>
    <xf numFmtId="43" fontId="0" fillId="6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topLeftCell="A4" zoomScale="120" zoomScaleNormal="120" workbookViewId="0">
      <selection activeCell="B15" sqref="B15"/>
    </sheetView>
  </sheetViews>
  <sheetFormatPr defaultRowHeight="14.4" x14ac:dyDescent="0.3"/>
  <cols>
    <col min="1" max="1" width="32.21875" customWidth="1"/>
    <col min="2" max="2" width="22.44140625" customWidth="1"/>
    <col min="3" max="3" width="17.21875" bestFit="1" customWidth="1"/>
  </cols>
  <sheetData>
    <row r="1" spans="1:3" x14ac:dyDescent="0.3">
      <c r="A1" t="s">
        <v>6</v>
      </c>
      <c r="B1" s="2">
        <v>86164.090540000005</v>
      </c>
      <c r="C1" t="s">
        <v>7</v>
      </c>
    </row>
    <row r="2" spans="1:3" x14ac:dyDescent="0.3">
      <c r="A2" t="s">
        <v>8</v>
      </c>
      <c r="B2" s="3">
        <f>(2*PI())/B1</f>
        <v>7.292115854530769E-5</v>
      </c>
      <c r="C2" t="s">
        <v>9</v>
      </c>
    </row>
    <row r="3" spans="1:3" x14ac:dyDescent="0.3">
      <c r="A3" t="s">
        <v>1</v>
      </c>
      <c r="B3" s="1">
        <v>299792458</v>
      </c>
      <c r="C3" t="s">
        <v>2</v>
      </c>
    </row>
    <row r="5" spans="1:3" x14ac:dyDescent="0.3">
      <c r="A5" t="s">
        <v>11</v>
      </c>
      <c r="B5" s="2">
        <v>6378137</v>
      </c>
      <c r="C5" t="s">
        <v>2</v>
      </c>
    </row>
    <row r="6" spans="1:3" x14ac:dyDescent="0.3">
      <c r="A6" t="s">
        <v>12</v>
      </c>
      <c r="B6" s="2">
        <v>298.25722356300003</v>
      </c>
      <c r="C6" t="s">
        <v>5</v>
      </c>
    </row>
    <row r="7" spans="1:3" x14ac:dyDescent="0.3">
      <c r="A7" t="s">
        <v>13</v>
      </c>
      <c r="B7" s="3">
        <f>B5*(1-(1/B6))</f>
        <v>6356752.3142451793</v>
      </c>
      <c r="C7" t="s">
        <v>2</v>
      </c>
    </row>
    <row r="8" spans="1:3" x14ac:dyDescent="0.3">
      <c r="A8" t="s">
        <v>14</v>
      </c>
      <c r="B8" s="3">
        <f>1-(B7/B5)^2</f>
        <v>6.6943799901413303E-3</v>
      </c>
    </row>
    <row r="9" spans="1:3" x14ac:dyDescent="0.3">
      <c r="A9" t="s">
        <v>16</v>
      </c>
      <c r="B9" s="3">
        <f>SQRT(B8)</f>
        <v>8.181919084262157E-2</v>
      </c>
    </row>
    <row r="10" spans="1:3" x14ac:dyDescent="0.3">
      <c r="A10" t="s">
        <v>17</v>
      </c>
      <c r="B10" s="3">
        <f>4*PI()*(B5^2)*B7/3</f>
        <v>1.0832073198014081E+21</v>
      </c>
      <c r="C10" t="s">
        <v>15</v>
      </c>
    </row>
    <row r="11" spans="1:3" hidden="1" x14ac:dyDescent="0.3">
      <c r="A11" t="s">
        <v>18</v>
      </c>
      <c r="B11" s="3">
        <f>LN((1+B9)/(1-B9))</f>
        <v>0.16400500791961448</v>
      </c>
    </row>
    <row r="12" spans="1:3" hidden="1" x14ac:dyDescent="0.3">
      <c r="B12" s="3">
        <f>2+((1/B9)-B9)*B11</f>
        <v>3.9910621750056743</v>
      </c>
    </row>
    <row r="13" spans="1:3" x14ac:dyDescent="0.3">
      <c r="A13" t="s">
        <v>10</v>
      </c>
      <c r="B13" s="3">
        <f>+PI()*B12*(B5^2)</f>
        <v>510065621724088.56</v>
      </c>
      <c r="C13" t="s">
        <v>19</v>
      </c>
    </row>
    <row r="14" spans="1:3" x14ac:dyDescent="0.3">
      <c r="A14" t="s">
        <v>0</v>
      </c>
      <c r="B14" s="4">
        <v>1000000</v>
      </c>
      <c r="C14" t="s">
        <v>3</v>
      </c>
    </row>
    <row r="15" spans="1:3" x14ac:dyDescent="0.3">
      <c r="A15" t="s">
        <v>4</v>
      </c>
      <c r="B15">
        <f>+B3/B14</f>
        <v>299.79245800000001</v>
      </c>
      <c r="C15" t="s">
        <v>2</v>
      </c>
    </row>
    <row r="16" spans="1:3" x14ac:dyDescent="0.3">
      <c r="A16" t="s">
        <v>28</v>
      </c>
      <c r="B16" s="5">
        <f>PI()*(B15/2)^2</f>
        <v>70588.066672384201</v>
      </c>
      <c r="C16" t="s">
        <v>19</v>
      </c>
    </row>
    <row r="17" spans="1:3" x14ac:dyDescent="0.3">
      <c r="A17" t="s">
        <v>20</v>
      </c>
      <c r="B17" s="8">
        <f>+B13/B16</f>
        <v>7225946902.4902315</v>
      </c>
      <c r="C17" t="s">
        <v>21</v>
      </c>
    </row>
    <row r="19" spans="1:3" x14ac:dyDescent="0.3">
      <c r="A19" t="s">
        <v>11</v>
      </c>
      <c r="B19" s="3">
        <f>+B5+B29</f>
        <v>7378137</v>
      </c>
      <c r="C19" t="s">
        <v>2</v>
      </c>
    </row>
    <row r="20" spans="1:3" x14ac:dyDescent="0.3">
      <c r="A20" t="s">
        <v>12</v>
      </c>
      <c r="B20" s="2">
        <v>298.25722356300003</v>
      </c>
      <c r="C20" t="s">
        <v>5</v>
      </c>
    </row>
    <row r="21" spans="1:3" x14ac:dyDescent="0.3">
      <c r="A21" t="s">
        <v>13</v>
      </c>
      <c r="B21" s="3">
        <f>B19*(1-(1/B20))</f>
        <v>7353399.5035804324</v>
      </c>
      <c r="C21" t="s">
        <v>2</v>
      </c>
    </row>
    <row r="22" spans="1:3" x14ac:dyDescent="0.3">
      <c r="A22" t="s">
        <v>14</v>
      </c>
      <c r="B22" s="3">
        <f>1-(B21/B19)^2</f>
        <v>6.6943799901413303E-3</v>
      </c>
    </row>
    <row r="23" spans="1:3" x14ac:dyDescent="0.3">
      <c r="A23" t="s">
        <v>16</v>
      </c>
      <c r="B23" s="3">
        <f>SQRT(B22)</f>
        <v>8.181919084262157E-2</v>
      </c>
    </row>
    <row r="24" spans="1:3" x14ac:dyDescent="0.3">
      <c r="A24" t="s">
        <v>17</v>
      </c>
      <c r="B24" s="3">
        <f>4*PI()*(B19^2)*B21/3</f>
        <v>1.6767572813891442E+21</v>
      </c>
      <c r="C24" t="s">
        <v>15</v>
      </c>
    </row>
    <row r="25" spans="1:3" x14ac:dyDescent="0.3">
      <c r="A25" t="s">
        <v>23</v>
      </c>
      <c r="B25" s="3">
        <f>+B24-B10</f>
        <v>5.9354996158773605E+20</v>
      </c>
      <c r="C25" t="s">
        <v>15</v>
      </c>
    </row>
    <row r="26" spans="1:3" hidden="1" x14ac:dyDescent="0.3">
      <c r="A26" t="s">
        <v>18</v>
      </c>
      <c r="B26" s="3">
        <f>LN((1+B23)/(1-B23))</f>
        <v>0.16400500791961448</v>
      </c>
    </row>
    <row r="27" spans="1:3" hidden="1" x14ac:dyDescent="0.3">
      <c r="B27" s="3">
        <f>2+((1/B23)-B23)*B26</f>
        <v>3.9910621750056743</v>
      </c>
    </row>
    <row r="28" spans="1:3" x14ac:dyDescent="0.3">
      <c r="A28" t="s">
        <v>10</v>
      </c>
      <c r="B28" s="3">
        <f>+PI()*B27*(B19^2)</f>
        <v>682545796589640</v>
      </c>
      <c r="C28" t="s">
        <v>19</v>
      </c>
    </row>
    <row r="29" spans="1:3" x14ac:dyDescent="0.3">
      <c r="A29" t="s">
        <v>22</v>
      </c>
      <c r="B29" s="6">
        <v>1000000</v>
      </c>
      <c r="C29" t="s">
        <v>2</v>
      </c>
    </row>
    <row r="30" spans="1:3" x14ac:dyDescent="0.3">
      <c r="A30" t="s">
        <v>0</v>
      </c>
      <c r="B30" s="6">
        <v>1000000</v>
      </c>
      <c r="C30" t="s">
        <v>3</v>
      </c>
    </row>
    <row r="31" spans="1:3" x14ac:dyDescent="0.3">
      <c r="A31" t="s">
        <v>4</v>
      </c>
      <c r="B31">
        <f>+B17/B30</f>
        <v>7225.9469024902319</v>
      </c>
      <c r="C31" t="s">
        <v>2</v>
      </c>
    </row>
    <row r="32" spans="1:3" x14ac:dyDescent="0.3">
      <c r="A32" t="s">
        <v>28</v>
      </c>
      <c r="B32" s="5">
        <f>PI()*(B31/2)^2</f>
        <v>41009022.10704498</v>
      </c>
      <c r="C32" t="s">
        <v>19</v>
      </c>
    </row>
    <row r="33" spans="1:3" x14ac:dyDescent="0.3">
      <c r="A33" t="s">
        <v>27</v>
      </c>
      <c r="B33" s="8">
        <f>+B28/B32</f>
        <v>16643795.962947011</v>
      </c>
      <c r="C33" t="s">
        <v>21</v>
      </c>
    </row>
    <row r="34" spans="1:3" x14ac:dyDescent="0.3">
      <c r="A34" t="s">
        <v>24</v>
      </c>
      <c r="B34">
        <f>(4/3)*PI()*((B31/2)^3)</f>
        <v>197552677512.37006</v>
      </c>
      <c r="C34" t="s">
        <v>15</v>
      </c>
    </row>
    <row r="35" spans="1:3" x14ac:dyDescent="0.3">
      <c r="A35" t="s">
        <v>25</v>
      </c>
      <c r="B35" s="7">
        <f>+B25/B34</f>
        <v>3004514892.239666</v>
      </c>
      <c r="C35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Collins</dc:creator>
  <cp:lastModifiedBy>Richard Collins</cp:lastModifiedBy>
  <dcterms:created xsi:type="dcterms:W3CDTF">2019-04-07T18:57:58Z</dcterms:created>
  <dcterms:modified xsi:type="dcterms:W3CDTF">2019-04-07T22:46:28Z</dcterms:modified>
</cp:coreProperties>
</file>